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-2017" sheetId="1" r:id="rId1"/>
    <sheet name="2015" sheetId="2" r:id="rId2"/>
  </sheets>
  <definedNames>
    <definedName name="_xlnm.Print_Titles" localSheetId="1">'2015'!$9:$9</definedName>
    <definedName name="_xlnm.Print_Titles" localSheetId="0">'2016-2017'!$9:$9</definedName>
  </definedNames>
  <calcPr fullCalcOnLoad="1"/>
</workbook>
</file>

<file path=xl/sharedStrings.xml><?xml version="1.0" encoding="utf-8"?>
<sst xmlns="http://schemas.openxmlformats.org/spreadsheetml/2006/main" count="206" uniqueCount="54">
  <si>
    <t xml:space="preserve">муниципального образования </t>
  </si>
  <si>
    <t>«Холмский городской округ»</t>
  </si>
  <si>
    <t>Наименование</t>
  </si>
  <si>
    <t>РЗ</t>
  </si>
  <si>
    <t>ПР</t>
  </si>
  <si>
    <t>сумма</t>
  </si>
  <si>
    <t>ВСЕГО</t>
  </si>
  <si>
    <t>ЖИЛИЩНО-КОММУНАЛЬНОЕ ХОЗЯЙСТВО</t>
  </si>
  <si>
    <t>Жилищное хозяйство</t>
  </si>
  <si>
    <t>Коммунальное хозяйство</t>
  </si>
  <si>
    <t xml:space="preserve">                                                           Объем бюджетных ассигнований на осуществление бюджетных инвестиций </t>
  </si>
  <si>
    <t>(тыс. рублей)</t>
  </si>
  <si>
    <t>05</t>
  </si>
  <si>
    <t>00</t>
  </si>
  <si>
    <t>01</t>
  </si>
  <si>
    <t>02</t>
  </si>
  <si>
    <t>Администрация муниципального образования «Холмский городской округ»</t>
  </si>
  <si>
    <t>КУЛЬТУРА И КИНЕМАТОГРАФИЯ</t>
  </si>
  <si>
    <t>Культура</t>
  </si>
  <si>
    <t>08</t>
  </si>
  <si>
    <t>Благоустройство</t>
  </si>
  <si>
    <t>03</t>
  </si>
  <si>
    <t>НАЦИОНАЛЬНАЯ ЭКОНОМИКА</t>
  </si>
  <si>
    <t>Дорожное хозяйство (дорожные фонды)</t>
  </si>
  <si>
    <t>04</t>
  </si>
  <si>
    <t>09</t>
  </si>
  <si>
    <t>ОБРАЗОВАНИЕ</t>
  </si>
  <si>
    <t>Дошкольное образование</t>
  </si>
  <si>
    <t>07</t>
  </si>
  <si>
    <t xml:space="preserve">Мероприятия по благоустройству </t>
  </si>
  <si>
    <t>Управление культуры администрации муниципального образования "Холмский городской округ"</t>
  </si>
  <si>
    <t xml:space="preserve">                                           в объекты муниципальной собственности на 2015 год</t>
  </si>
  <si>
    <t>Строительство автомобильной дороги ул.Победы-ул.Адм.Макарова</t>
  </si>
  <si>
    <t>Реконструкция путепровода по ул.Советская в г.Холмске</t>
  </si>
  <si>
    <t>Строительство жилых домов, в том числе долевое участие в строительстве жилья, приобретение жилья на первичном рынке жилья у застройщика</t>
  </si>
  <si>
    <t>Приобретение жилья на вторичном рынке для переселения граждан из ветхого и аварийного муниципального жилищного фонда</t>
  </si>
  <si>
    <t>Обеспечение (строительство, реконструкция) земельных участков инженерной и транспортной инфраструктурой</t>
  </si>
  <si>
    <t xml:space="preserve">Обеспечение населения качественными услугами жилищно-коммунального хозяйства </t>
  </si>
  <si>
    <t>ОХРАНА ОКРУЖАЮЩЕЙ СРЕДЫ</t>
  </si>
  <si>
    <t>Другие вопросы в области охраны окружающей среды</t>
  </si>
  <si>
    <t>06</t>
  </si>
  <si>
    <t>Полигон ТБО в Холмском районе, в том числе кадастровые работы, инженерные изыскания, разработка проектно-сметной документации, строительство 1 очереди</t>
  </si>
  <si>
    <t>Обеспечение государственных гарантий доступности дошкольного образования</t>
  </si>
  <si>
    <t>Общее образование</t>
  </si>
  <si>
    <t>Развитие инфраструктуры доступности и качества общего образования</t>
  </si>
  <si>
    <t>Укрепление и развитие муниципального потенциала в сфере культуры и управление реализацией муниципальной программы</t>
  </si>
  <si>
    <t>Укрепление материально-технической базы</t>
  </si>
  <si>
    <t>Другие вопросы в области образования</t>
  </si>
  <si>
    <t>Управление по физической культуре и спорту администрации муниципального образования "Холмский городской округ"</t>
  </si>
  <si>
    <t>Приложение № 9 к решению Собрания</t>
  </si>
  <si>
    <t xml:space="preserve">Объем бюджетных ассигнований на осуществление бюджетных инвестиций в объекты муниципальной собственности на плановый период 2016 и  2017 годов </t>
  </si>
  <si>
    <t>Приложение № 17 к решению Собрания</t>
  </si>
  <si>
    <t>от  19.12.2014 г. №  17/5-182</t>
  </si>
  <si>
    <t>от 19.12.2014 г. №   17/5-182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</si>
</sst>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44">
    <font>
      <sz val="10"/>
      <name val="Arial"/>
      <family val="0"/>
    </font>
    <font>
      <sz val="12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justify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justify"/>
    </xf>
    <xf numFmtId="0" fontId="8" fillId="0" borderId="0" xfId="0" applyFont="1" applyAlignment="1">
      <alignment/>
    </xf>
    <xf numFmtId="184" fontId="3" fillId="0" borderId="10" xfId="0" applyNumberFormat="1" applyFont="1" applyBorder="1" applyAlignment="1">
      <alignment horizontal="right" wrapText="1"/>
    </xf>
    <xf numFmtId="184" fontId="1" fillId="0" borderId="10" xfId="0" applyNumberFormat="1" applyFont="1" applyBorder="1" applyAlignment="1">
      <alignment horizontal="right" wrapText="1"/>
    </xf>
    <xf numFmtId="184" fontId="1" fillId="0" borderId="11" xfId="0" applyNumberFormat="1" applyFont="1" applyBorder="1" applyAlignment="1">
      <alignment horizontal="right"/>
    </xf>
    <xf numFmtId="184" fontId="3" fillId="0" borderId="11" xfId="0" applyNumberFormat="1" applyFont="1" applyBorder="1" applyAlignment="1">
      <alignment horizontal="right" wrapText="1"/>
    </xf>
    <xf numFmtId="184" fontId="3" fillId="0" borderId="10" xfId="0" applyNumberFormat="1" applyFont="1" applyBorder="1" applyAlignment="1">
      <alignment horizontal="right"/>
    </xf>
    <xf numFmtId="184" fontId="1" fillId="0" borderId="10" xfId="0" applyNumberFormat="1" applyFont="1" applyBorder="1" applyAlignment="1">
      <alignment horizontal="right"/>
    </xf>
    <xf numFmtId="184" fontId="1" fillId="0" borderId="10" xfId="0" applyNumberFormat="1" applyFont="1" applyFill="1" applyBorder="1" applyAlignment="1">
      <alignment horizontal="right" wrapText="1"/>
    </xf>
    <xf numFmtId="184" fontId="1" fillId="0" borderId="10" xfId="0" applyNumberFormat="1" applyFont="1" applyBorder="1" applyAlignment="1">
      <alignment/>
    </xf>
    <xf numFmtId="184" fontId="1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justify" vertical="center" wrapText="1"/>
    </xf>
    <xf numFmtId="184" fontId="1" fillId="0" borderId="11" xfId="0" applyNumberFormat="1" applyFont="1" applyBorder="1" applyAlignment="1">
      <alignment horizontal="right" wrapText="1"/>
    </xf>
    <xf numFmtId="0" fontId="9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1" fillId="0" borderId="10" xfId="0" applyFont="1" applyBorder="1" applyAlignment="1">
      <alignment horizontal="justify" vertical="top" wrapText="1"/>
    </xf>
    <xf numFmtId="184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54.140625" style="0" customWidth="1"/>
    <col min="2" max="3" width="6.421875" style="0" customWidth="1"/>
    <col min="4" max="5" width="12.7109375" style="0" customWidth="1"/>
  </cols>
  <sheetData>
    <row r="1" spans="1:5" ht="15.75">
      <c r="A1" s="43" t="s">
        <v>51</v>
      </c>
      <c r="B1" s="44"/>
      <c r="C1" s="44"/>
      <c r="D1" s="44"/>
      <c r="E1" s="44"/>
    </row>
    <row r="2" spans="1:5" ht="15.75">
      <c r="A2" s="1"/>
      <c r="B2" s="43" t="s">
        <v>0</v>
      </c>
      <c r="C2" s="43"/>
      <c r="D2" s="43"/>
      <c r="E2" s="43"/>
    </row>
    <row r="3" spans="1:5" ht="15.75">
      <c r="A3" s="1"/>
      <c r="B3" s="24"/>
      <c r="C3" s="43" t="s">
        <v>1</v>
      </c>
      <c r="D3" s="43"/>
      <c r="E3" s="43"/>
    </row>
    <row r="4" spans="1:5" ht="15.75">
      <c r="A4" s="3"/>
      <c r="B4" s="2"/>
      <c r="C4" s="43" t="s">
        <v>53</v>
      </c>
      <c r="D4" s="45"/>
      <c r="E4" s="45"/>
    </row>
    <row r="5" spans="1:4" ht="15.75">
      <c r="A5" s="3"/>
      <c r="B5" s="6"/>
      <c r="C5" s="5"/>
      <c r="D5" s="5"/>
    </row>
    <row r="6" spans="1:5" ht="48" customHeight="1">
      <c r="A6" s="46" t="s">
        <v>50</v>
      </c>
      <c r="B6" s="47"/>
      <c r="C6" s="47"/>
      <c r="D6" s="47"/>
      <c r="E6" s="47"/>
    </row>
    <row r="7" ht="15.75">
      <c r="A7" s="4"/>
    </row>
    <row r="8" spans="1:5" ht="15.75">
      <c r="A8" s="3"/>
      <c r="D8" s="48" t="s">
        <v>11</v>
      </c>
      <c r="E8" s="49"/>
    </row>
    <row r="9" spans="1:5" ht="15.75">
      <c r="A9" s="9" t="s">
        <v>2</v>
      </c>
      <c r="B9" s="9" t="s">
        <v>3</v>
      </c>
      <c r="C9" s="9" t="s">
        <v>4</v>
      </c>
      <c r="D9" s="9">
        <v>2015</v>
      </c>
      <c r="E9" s="34">
        <v>2016</v>
      </c>
    </row>
    <row r="10" spans="1:5" ht="15.75">
      <c r="A10" s="10" t="s">
        <v>6</v>
      </c>
      <c r="B10" s="11"/>
      <c r="C10" s="11"/>
      <c r="D10" s="25">
        <f>D11+D15+D26+D30+D37</f>
        <v>852850.4</v>
      </c>
      <c r="E10" s="25">
        <f>E11+E15+E26+E30+E37</f>
        <v>697679.5</v>
      </c>
    </row>
    <row r="11" spans="1:5" ht="15.75">
      <c r="A11" s="20" t="s">
        <v>22</v>
      </c>
      <c r="B11" s="12" t="s">
        <v>24</v>
      </c>
      <c r="C11" s="12"/>
      <c r="D11" s="25">
        <f>D12</f>
        <v>252525.3</v>
      </c>
      <c r="E11" s="25"/>
    </row>
    <row r="12" spans="1:5" ht="15.75">
      <c r="A12" s="20" t="s">
        <v>23</v>
      </c>
      <c r="B12" s="12" t="s">
        <v>24</v>
      </c>
      <c r="C12" s="12" t="s">
        <v>25</v>
      </c>
      <c r="D12" s="25">
        <f>D13</f>
        <v>252525.3</v>
      </c>
      <c r="E12" s="25"/>
    </row>
    <row r="13" spans="1:5" ht="31.5">
      <c r="A13" s="19" t="s">
        <v>16</v>
      </c>
      <c r="B13" s="14" t="s">
        <v>24</v>
      </c>
      <c r="C13" s="14" t="s">
        <v>25</v>
      </c>
      <c r="D13" s="26">
        <f>D14</f>
        <v>252525.3</v>
      </c>
      <c r="E13" s="32"/>
    </row>
    <row r="14" spans="1:5" ht="31.5">
      <c r="A14" s="35" t="s">
        <v>32</v>
      </c>
      <c r="B14" s="14" t="s">
        <v>24</v>
      </c>
      <c r="C14" s="14" t="s">
        <v>25</v>
      </c>
      <c r="D14" s="26">
        <f>2525.3+250000</f>
        <v>252525.3</v>
      </c>
      <c r="E14" s="32"/>
    </row>
    <row r="15" spans="1:5" ht="18" customHeight="1">
      <c r="A15" s="10" t="s">
        <v>7</v>
      </c>
      <c r="B15" s="12" t="s">
        <v>12</v>
      </c>
      <c r="C15" s="12" t="s">
        <v>13</v>
      </c>
      <c r="D15" s="28">
        <f>D16+D19+D23</f>
        <v>530529</v>
      </c>
      <c r="E15" s="28">
        <f>E16+E19+E23</f>
        <v>488902.6</v>
      </c>
    </row>
    <row r="16" spans="1:5" ht="15.75">
      <c r="A16" s="10" t="s">
        <v>8</v>
      </c>
      <c r="B16" s="12" t="s">
        <v>12</v>
      </c>
      <c r="C16" s="12" t="s">
        <v>14</v>
      </c>
      <c r="D16" s="25">
        <f>D17</f>
        <v>451983.6</v>
      </c>
      <c r="E16" s="25">
        <f>E17</f>
        <v>444884.5</v>
      </c>
    </row>
    <row r="17" spans="1:5" ht="31.5">
      <c r="A17" s="13" t="s">
        <v>16</v>
      </c>
      <c r="B17" s="14" t="s">
        <v>12</v>
      </c>
      <c r="C17" s="14" t="s">
        <v>14</v>
      </c>
      <c r="D17" s="27">
        <f>D18</f>
        <v>451983.6</v>
      </c>
      <c r="E17" s="27">
        <f>E18</f>
        <v>444884.5</v>
      </c>
    </row>
    <row r="18" spans="1:5" ht="47.25">
      <c r="A18" s="35" t="s">
        <v>34</v>
      </c>
      <c r="B18" s="14" t="s">
        <v>12</v>
      </c>
      <c r="C18" s="14" t="s">
        <v>14</v>
      </c>
      <c r="D18" s="36">
        <f>21629.3+400000+30354.3</f>
        <v>451983.6</v>
      </c>
      <c r="E18" s="36">
        <f>4448.8+400000+40435.7</f>
        <v>444884.5</v>
      </c>
    </row>
    <row r="19" spans="1:5" ht="15.75">
      <c r="A19" s="10" t="s">
        <v>9</v>
      </c>
      <c r="B19" s="18" t="s">
        <v>12</v>
      </c>
      <c r="C19" s="18" t="s">
        <v>15</v>
      </c>
      <c r="D19" s="25">
        <f>D20</f>
        <v>29545.4</v>
      </c>
      <c r="E19" s="25">
        <f>E20</f>
        <v>44018.1</v>
      </c>
    </row>
    <row r="20" spans="1:5" ht="31.5">
      <c r="A20" s="19" t="s">
        <v>16</v>
      </c>
      <c r="B20" s="14" t="s">
        <v>12</v>
      </c>
      <c r="C20" s="14" t="s">
        <v>15</v>
      </c>
      <c r="D20" s="26">
        <f>D21</f>
        <v>29545.4</v>
      </c>
      <c r="E20" s="32">
        <f>E21+E22</f>
        <v>44018.1</v>
      </c>
    </row>
    <row r="21" spans="1:5" ht="47.25">
      <c r="A21" s="35" t="s">
        <v>36</v>
      </c>
      <c r="B21" s="17" t="s">
        <v>12</v>
      </c>
      <c r="C21" s="17" t="s">
        <v>15</v>
      </c>
      <c r="D21" s="26">
        <f>295.5+29249.9</f>
        <v>29545.4</v>
      </c>
      <c r="E21" s="26">
        <f>306.7+30361.1</f>
        <v>30667.8</v>
      </c>
    </row>
    <row r="22" spans="1:5" ht="31.5">
      <c r="A22" s="35" t="s">
        <v>37</v>
      </c>
      <c r="B22" s="17" t="s">
        <v>12</v>
      </c>
      <c r="C22" s="17" t="s">
        <v>15</v>
      </c>
      <c r="D22" s="25"/>
      <c r="E22" s="31">
        <f>13043.6+306.7</f>
        <v>13350.300000000001</v>
      </c>
    </row>
    <row r="23" spans="1:5" ht="15.75">
      <c r="A23" s="20" t="s">
        <v>20</v>
      </c>
      <c r="B23" s="18" t="s">
        <v>12</v>
      </c>
      <c r="C23" s="18" t="s">
        <v>21</v>
      </c>
      <c r="D23" s="25">
        <f>D24</f>
        <v>49000</v>
      </c>
      <c r="E23" s="40"/>
    </row>
    <row r="24" spans="1:5" ht="31.5">
      <c r="A24" s="19" t="s">
        <v>16</v>
      </c>
      <c r="B24" s="14" t="s">
        <v>12</v>
      </c>
      <c r="C24" s="14" t="s">
        <v>21</v>
      </c>
      <c r="D24" s="26">
        <f>D25</f>
        <v>49000</v>
      </c>
      <c r="E24" s="32"/>
    </row>
    <row r="25" spans="1:5" ht="15.75">
      <c r="A25" s="16" t="s">
        <v>29</v>
      </c>
      <c r="B25" s="14" t="s">
        <v>12</v>
      </c>
      <c r="C25" s="14" t="s">
        <v>21</v>
      </c>
      <c r="D25" s="30">
        <v>49000</v>
      </c>
      <c r="E25" s="32"/>
    </row>
    <row r="26" spans="1:5" ht="15.75">
      <c r="A26" s="37" t="s">
        <v>38</v>
      </c>
      <c r="B26" s="12" t="s">
        <v>40</v>
      </c>
      <c r="C26" s="12" t="s">
        <v>13</v>
      </c>
      <c r="D26" s="29">
        <f aca="true" t="shared" si="0" ref="D26:E28">D27</f>
        <v>3836.5</v>
      </c>
      <c r="E26" s="29">
        <f t="shared" si="0"/>
        <v>3868</v>
      </c>
    </row>
    <row r="27" spans="1:5" ht="31.5">
      <c r="A27" s="37" t="s">
        <v>39</v>
      </c>
      <c r="B27" s="12" t="s">
        <v>40</v>
      </c>
      <c r="C27" s="12" t="s">
        <v>12</v>
      </c>
      <c r="D27" s="30">
        <f t="shared" si="0"/>
        <v>3836.5</v>
      </c>
      <c r="E27" s="30">
        <f t="shared" si="0"/>
        <v>3868</v>
      </c>
    </row>
    <row r="28" spans="1:5" ht="31.5">
      <c r="A28" s="16" t="s">
        <v>16</v>
      </c>
      <c r="B28" s="14" t="s">
        <v>40</v>
      </c>
      <c r="C28" s="14" t="s">
        <v>12</v>
      </c>
      <c r="D28" s="33">
        <f t="shared" si="0"/>
        <v>3836.5</v>
      </c>
      <c r="E28" s="33">
        <f t="shared" si="0"/>
        <v>3868</v>
      </c>
    </row>
    <row r="29" spans="1:5" ht="63">
      <c r="A29" s="16" t="s">
        <v>41</v>
      </c>
      <c r="B29" s="14" t="s">
        <v>40</v>
      </c>
      <c r="C29" s="14" t="s">
        <v>12</v>
      </c>
      <c r="D29" s="30">
        <f>38.4+3798.1</f>
        <v>3836.5</v>
      </c>
      <c r="E29" s="30">
        <f>38.7+3829.3</f>
        <v>3868</v>
      </c>
    </row>
    <row r="30" spans="1:5" ht="15.75">
      <c r="A30" s="20" t="s">
        <v>26</v>
      </c>
      <c r="B30" s="12" t="s">
        <v>28</v>
      </c>
      <c r="C30" s="12" t="s">
        <v>13</v>
      </c>
      <c r="D30" s="40">
        <f>D31+D34</f>
        <v>65959.6</v>
      </c>
      <c r="E30" s="40">
        <f>E31+E34</f>
        <v>134908.9</v>
      </c>
    </row>
    <row r="31" spans="1:5" ht="15.75">
      <c r="A31" s="38" t="s">
        <v>43</v>
      </c>
      <c r="B31" s="12" t="s">
        <v>28</v>
      </c>
      <c r="C31" s="12" t="s">
        <v>15</v>
      </c>
      <c r="D31" s="41">
        <f>D32</f>
        <v>55858.6</v>
      </c>
      <c r="E31" s="32">
        <f>E32</f>
        <v>56820</v>
      </c>
    </row>
    <row r="32" spans="1:5" ht="31.5">
      <c r="A32" s="16" t="s">
        <v>16</v>
      </c>
      <c r="B32" s="12" t="s">
        <v>28</v>
      </c>
      <c r="C32" s="12" t="s">
        <v>15</v>
      </c>
      <c r="D32" s="41">
        <f>D33</f>
        <v>55858.6</v>
      </c>
      <c r="E32" s="32">
        <f>E33</f>
        <v>56820</v>
      </c>
    </row>
    <row r="33" spans="1:5" ht="31.5">
      <c r="A33" s="35" t="s">
        <v>44</v>
      </c>
      <c r="B33" s="14" t="s">
        <v>28</v>
      </c>
      <c r="C33" s="14" t="s">
        <v>15</v>
      </c>
      <c r="D33" s="32">
        <f>558.6+55300</f>
        <v>55858.6</v>
      </c>
      <c r="E33" s="32">
        <f>56820</f>
        <v>56820</v>
      </c>
    </row>
    <row r="34" spans="1:5" ht="15.75">
      <c r="A34" s="38" t="s">
        <v>47</v>
      </c>
      <c r="B34" s="12" t="s">
        <v>28</v>
      </c>
      <c r="C34" s="12" t="s">
        <v>25</v>
      </c>
      <c r="D34" s="40">
        <f>D35</f>
        <v>10101</v>
      </c>
      <c r="E34" s="40">
        <f>E35</f>
        <v>78088.9</v>
      </c>
    </row>
    <row r="35" spans="1:5" ht="47.25">
      <c r="A35" s="42" t="s">
        <v>48</v>
      </c>
      <c r="B35" s="14" t="s">
        <v>28</v>
      </c>
      <c r="C35" s="14" t="s">
        <v>25</v>
      </c>
      <c r="D35" s="32">
        <f>D36</f>
        <v>10101</v>
      </c>
      <c r="E35" s="32">
        <f>E36</f>
        <v>78088.9</v>
      </c>
    </row>
    <row r="36" spans="1:5" ht="15.75">
      <c r="A36" s="41" t="s">
        <v>46</v>
      </c>
      <c r="B36" s="14" t="s">
        <v>28</v>
      </c>
      <c r="C36" s="14" t="s">
        <v>25</v>
      </c>
      <c r="D36" s="32">
        <f>101+10000</f>
        <v>10101</v>
      </c>
      <c r="E36" s="32">
        <f>780.9+77308</f>
        <v>78088.9</v>
      </c>
    </row>
    <row r="37" spans="1:5" ht="15.75">
      <c r="A37" s="21" t="s">
        <v>17</v>
      </c>
      <c r="B37" s="22" t="s">
        <v>19</v>
      </c>
      <c r="C37" s="22" t="s">
        <v>13</v>
      </c>
      <c r="D37" s="40"/>
      <c r="E37" s="40">
        <f>E38</f>
        <v>70000</v>
      </c>
    </row>
    <row r="38" spans="1:5" ht="15.75">
      <c r="A38" s="21" t="s">
        <v>18</v>
      </c>
      <c r="B38" s="22" t="s">
        <v>19</v>
      </c>
      <c r="C38" s="22" t="s">
        <v>14</v>
      </c>
      <c r="D38" s="32"/>
      <c r="E38" s="32">
        <f>E39</f>
        <v>70000</v>
      </c>
    </row>
    <row r="39" spans="1:5" ht="47.25">
      <c r="A39" s="16" t="s">
        <v>30</v>
      </c>
      <c r="B39" s="15" t="s">
        <v>19</v>
      </c>
      <c r="C39" s="15" t="s">
        <v>14</v>
      </c>
      <c r="D39" s="32"/>
      <c r="E39" s="32">
        <f>E40</f>
        <v>70000</v>
      </c>
    </row>
    <row r="40" spans="1:5" ht="47.25">
      <c r="A40" s="39" t="s">
        <v>45</v>
      </c>
      <c r="B40" s="15" t="s">
        <v>19</v>
      </c>
      <c r="C40" s="15" t="s">
        <v>14</v>
      </c>
      <c r="D40" s="32"/>
      <c r="E40" s="32">
        <f>3710+66290</f>
        <v>70000</v>
      </c>
    </row>
  </sheetData>
  <sheetProtection/>
  <mergeCells count="6">
    <mergeCell ref="A1:E1"/>
    <mergeCell ref="B2:E2"/>
    <mergeCell ref="C3:E3"/>
    <mergeCell ref="C4:E4"/>
    <mergeCell ref="A6:E6"/>
    <mergeCell ref="D8:E8"/>
  </mergeCells>
  <printOptions/>
  <pageMargins left="0.5118110236220472" right="0.15748031496062992" top="0.6692913385826772" bottom="0.4724409448818898" header="0.4724409448818898" footer="0.275590551181102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56.421875" style="0" customWidth="1"/>
    <col min="2" max="2" width="7.140625" style="0" customWidth="1"/>
    <col min="3" max="3" width="8.00390625" style="0" customWidth="1"/>
    <col min="4" max="4" width="14.57421875" style="0" customWidth="1"/>
  </cols>
  <sheetData>
    <row r="1" spans="1:4" ht="15.75">
      <c r="A1" s="43" t="s">
        <v>49</v>
      </c>
      <c r="B1" s="44"/>
      <c r="C1" s="44"/>
      <c r="D1" s="44"/>
    </row>
    <row r="2" spans="1:4" ht="15.75">
      <c r="A2" s="43" t="s">
        <v>0</v>
      </c>
      <c r="B2" s="45"/>
      <c r="C2" s="45"/>
      <c r="D2" s="45"/>
    </row>
    <row r="3" spans="1:4" ht="15.75">
      <c r="A3" s="1"/>
      <c r="B3" s="43" t="s">
        <v>1</v>
      </c>
      <c r="C3" s="43"/>
      <c r="D3" s="43"/>
    </row>
    <row r="4" spans="1:4" ht="15.75">
      <c r="A4" s="3"/>
      <c r="B4" s="43" t="s">
        <v>52</v>
      </c>
      <c r="C4" s="43"/>
      <c r="D4" s="43"/>
    </row>
    <row r="5" spans="1:4" ht="15.75">
      <c r="A5" s="3"/>
      <c r="B5" s="6"/>
      <c r="C5" s="5"/>
      <c r="D5" s="5"/>
    </row>
    <row r="6" ht="15.75">
      <c r="A6" s="4" t="s">
        <v>10</v>
      </c>
    </row>
    <row r="7" ht="15.75">
      <c r="A7" s="4" t="s">
        <v>31</v>
      </c>
    </row>
    <row r="8" spans="1:4" ht="15.75">
      <c r="A8" s="3"/>
      <c r="D8" s="2" t="s">
        <v>11</v>
      </c>
    </row>
    <row r="9" spans="1:4" ht="15.75">
      <c r="A9" s="9" t="s">
        <v>2</v>
      </c>
      <c r="B9" s="9" t="s">
        <v>3</v>
      </c>
      <c r="C9" s="9" t="s">
        <v>4</v>
      </c>
      <c r="D9" s="9" t="s">
        <v>5</v>
      </c>
    </row>
    <row r="10" spans="1:4" ht="15.75">
      <c r="A10" s="10" t="s">
        <v>6</v>
      </c>
      <c r="B10" s="11"/>
      <c r="C10" s="11"/>
      <c r="D10" s="25">
        <f>D11+D16+D32+D39++D28</f>
        <v>1329374.2999999998</v>
      </c>
    </row>
    <row r="11" spans="1:4" ht="15.75">
      <c r="A11" s="20" t="s">
        <v>22</v>
      </c>
      <c r="B11" s="12" t="s">
        <v>24</v>
      </c>
      <c r="C11" s="12"/>
      <c r="D11" s="25">
        <f>D12</f>
        <v>262020.2</v>
      </c>
    </row>
    <row r="12" spans="1:4" ht="15.75">
      <c r="A12" s="20" t="s">
        <v>23</v>
      </c>
      <c r="B12" s="12" t="s">
        <v>24</v>
      </c>
      <c r="C12" s="12" t="s">
        <v>25</v>
      </c>
      <c r="D12" s="25">
        <f>D13+D15</f>
        <v>262020.2</v>
      </c>
    </row>
    <row r="13" spans="1:4" ht="31.5">
      <c r="A13" s="19" t="s">
        <v>16</v>
      </c>
      <c r="B13" s="14" t="s">
        <v>24</v>
      </c>
      <c r="C13" s="14" t="s">
        <v>25</v>
      </c>
      <c r="D13" s="26">
        <f>D14</f>
        <v>202020.2</v>
      </c>
    </row>
    <row r="14" spans="1:4" ht="31.5">
      <c r="A14" s="35" t="s">
        <v>32</v>
      </c>
      <c r="B14" s="14" t="s">
        <v>24</v>
      </c>
      <c r="C14" s="14" t="s">
        <v>25</v>
      </c>
      <c r="D14" s="26">
        <f>2020.2+200000</f>
        <v>202020.2</v>
      </c>
    </row>
    <row r="15" spans="1:4" ht="31.5">
      <c r="A15" s="13" t="s">
        <v>33</v>
      </c>
      <c r="B15" s="14" t="s">
        <v>24</v>
      </c>
      <c r="C15" s="14" t="s">
        <v>25</v>
      </c>
      <c r="D15" s="26">
        <v>60000</v>
      </c>
    </row>
    <row r="16" spans="1:4" ht="15.75" customHeight="1">
      <c r="A16" s="10" t="s">
        <v>7</v>
      </c>
      <c r="B16" s="12" t="s">
        <v>12</v>
      </c>
      <c r="C16" s="12" t="s">
        <v>13</v>
      </c>
      <c r="D16" s="25">
        <f>D17+D21+D25</f>
        <v>811599.5</v>
      </c>
    </row>
    <row r="17" spans="1:4" ht="15" customHeight="1">
      <c r="A17" s="10" t="s">
        <v>8</v>
      </c>
      <c r="B17" s="12" t="s">
        <v>12</v>
      </c>
      <c r="C17" s="12" t="s">
        <v>14</v>
      </c>
      <c r="D17" s="25">
        <f>D18</f>
        <v>479701.1</v>
      </c>
    </row>
    <row r="18" spans="1:4" ht="29.25" customHeight="1">
      <c r="A18" s="13" t="s">
        <v>16</v>
      </c>
      <c r="B18" s="14" t="s">
        <v>12</v>
      </c>
      <c r="C18" s="14" t="s">
        <v>14</v>
      </c>
      <c r="D18" s="26">
        <f>D19+D20</f>
        <v>479701.1</v>
      </c>
    </row>
    <row r="19" spans="1:4" ht="47.25">
      <c r="A19" s="35" t="s">
        <v>34</v>
      </c>
      <c r="B19" s="14" t="s">
        <v>12</v>
      </c>
      <c r="C19" s="14" t="s">
        <v>14</v>
      </c>
      <c r="D19" s="31">
        <f>250000+2525.3+190414.8+26660</f>
        <v>469600.1</v>
      </c>
    </row>
    <row r="20" spans="1:4" ht="47.25">
      <c r="A20" s="35" t="s">
        <v>35</v>
      </c>
      <c r="B20" s="14" t="s">
        <v>12</v>
      </c>
      <c r="C20" s="14" t="s">
        <v>14</v>
      </c>
      <c r="D20" s="31">
        <f>101+10000</f>
        <v>10101</v>
      </c>
    </row>
    <row r="21" spans="1:4" ht="18" customHeight="1">
      <c r="A21" s="10" t="s">
        <v>9</v>
      </c>
      <c r="B21" s="18" t="s">
        <v>12</v>
      </c>
      <c r="C21" s="18" t="s">
        <v>15</v>
      </c>
      <c r="D21" s="28">
        <f>D22</f>
        <v>256898.4</v>
      </c>
    </row>
    <row r="22" spans="1:4" ht="31.5">
      <c r="A22" s="19" t="s">
        <v>16</v>
      </c>
      <c r="B22" s="14" t="s">
        <v>12</v>
      </c>
      <c r="C22" s="14" t="s">
        <v>15</v>
      </c>
      <c r="D22" s="26">
        <f>SUM(D23:D24)</f>
        <v>256898.4</v>
      </c>
    </row>
    <row r="23" spans="1:4" ht="47.25">
      <c r="A23" s="35" t="s">
        <v>36</v>
      </c>
      <c r="B23" s="17" t="s">
        <v>12</v>
      </c>
      <c r="C23" s="17" t="s">
        <v>15</v>
      </c>
      <c r="D23" s="36">
        <f>988.5+97859.5</f>
        <v>98848</v>
      </c>
    </row>
    <row r="24" spans="1:4" ht="31.5">
      <c r="A24" s="35" t="s">
        <v>37</v>
      </c>
      <c r="B24" s="17" t="s">
        <v>12</v>
      </c>
      <c r="C24" s="17" t="s">
        <v>15</v>
      </c>
      <c r="D24" s="36">
        <f>1795.4+156255</f>
        <v>158050.4</v>
      </c>
    </row>
    <row r="25" spans="1:4" ht="15.75">
      <c r="A25" s="20" t="s">
        <v>20</v>
      </c>
      <c r="B25" s="18" t="s">
        <v>12</v>
      </c>
      <c r="C25" s="18" t="s">
        <v>21</v>
      </c>
      <c r="D25" s="28">
        <f>D26</f>
        <v>75000</v>
      </c>
    </row>
    <row r="26" spans="1:4" ht="31.5">
      <c r="A26" s="19" t="s">
        <v>16</v>
      </c>
      <c r="B26" s="14" t="s">
        <v>12</v>
      </c>
      <c r="C26" s="14" t="s">
        <v>21</v>
      </c>
      <c r="D26" s="26">
        <f>D27</f>
        <v>75000</v>
      </c>
    </row>
    <row r="27" spans="1:4" ht="15.75">
      <c r="A27" s="16" t="s">
        <v>29</v>
      </c>
      <c r="B27" s="14" t="s">
        <v>12</v>
      </c>
      <c r="C27" s="14" t="s">
        <v>21</v>
      </c>
      <c r="D27" s="26">
        <v>75000</v>
      </c>
    </row>
    <row r="28" spans="1:4" ht="15.75">
      <c r="A28" s="37" t="s">
        <v>38</v>
      </c>
      <c r="B28" s="12" t="s">
        <v>40</v>
      </c>
      <c r="C28" s="12" t="s">
        <v>13</v>
      </c>
      <c r="D28" s="25">
        <f>D29</f>
        <v>2020.2</v>
      </c>
    </row>
    <row r="29" spans="1:4" ht="31.5">
      <c r="A29" s="37" t="s">
        <v>39</v>
      </c>
      <c r="B29" s="12" t="s">
        <v>40</v>
      </c>
      <c r="C29" s="12" t="s">
        <v>12</v>
      </c>
      <c r="D29" s="25">
        <f>D31</f>
        <v>2020.2</v>
      </c>
    </row>
    <row r="30" spans="1:4" ht="31.5">
      <c r="A30" s="16" t="s">
        <v>16</v>
      </c>
      <c r="B30" s="12" t="s">
        <v>40</v>
      </c>
      <c r="C30" s="12" t="s">
        <v>12</v>
      </c>
      <c r="D30" s="25">
        <f>D31</f>
        <v>2020.2</v>
      </c>
    </row>
    <row r="31" spans="1:4" ht="63">
      <c r="A31" s="16" t="s">
        <v>41</v>
      </c>
      <c r="B31" s="14" t="s">
        <v>40</v>
      </c>
      <c r="C31" s="14" t="s">
        <v>12</v>
      </c>
      <c r="D31" s="26">
        <f>20.2+2000</f>
        <v>2020.2</v>
      </c>
    </row>
    <row r="32" spans="1:4" ht="15.75">
      <c r="A32" s="20" t="s">
        <v>26</v>
      </c>
      <c r="B32" s="12" t="s">
        <v>28</v>
      </c>
      <c r="C32" s="12" t="s">
        <v>13</v>
      </c>
      <c r="D32" s="25">
        <f>D33+D36</f>
        <v>228734.4</v>
      </c>
    </row>
    <row r="33" spans="1:4" ht="15.75">
      <c r="A33" s="20" t="s">
        <v>27</v>
      </c>
      <c r="B33" s="12" t="s">
        <v>28</v>
      </c>
      <c r="C33" s="12" t="s">
        <v>14</v>
      </c>
      <c r="D33" s="25">
        <f>D34</f>
        <v>199744.5</v>
      </c>
    </row>
    <row r="34" spans="1:4" ht="31.5">
      <c r="A34" s="16" t="s">
        <v>16</v>
      </c>
      <c r="B34" s="14" t="s">
        <v>28</v>
      </c>
      <c r="C34" s="14" t="s">
        <v>14</v>
      </c>
      <c r="D34" s="26">
        <f>D35</f>
        <v>199744.5</v>
      </c>
    </row>
    <row r="35" spans="1:4" ht="31.5">
      <c r="A35" s="35" t="s">
        <v>42</v>
      </c>
      <c r="B35" s="14" t="s">
        <v>28</v>
      </c>
      <c r="C35" s="14" t="s">
        <v>14</v>
      </c>
      <c r="D35" s="26">
        <f>10586.5+189158</f>
        <v>199744.5</v>
      </c>
    </row>
    <row r="36" spans="1:4" ht="15.75">
      <c r="A36" s="38" t="s">
        <v>43</v>
      </c>
      <c r="B36" s="12" t="s">
        <v>28</v>
      </c>
      <c r="C36" s="12" t="s">
        <v>15</v>
      </c>
      <c r="D36" s="25">
        <f>D38</f>
        <v>28989.9</v>
      </c>
    </row>
    <row r="37" spans="1:4" ht="31.5">
      <c r="A37" s="16" t="s">
        <v>16</v>
      </c>
      <c r="B37" s="14" t="s">
        <v>28</v>
      </c>
      <c r="C37" s="14" t="s">
        <v>15</v>
      </c>
      <c r="D37" s="26">
        <f>D38</f>
        <v>28989.9</v>
      </c>
    </row>
    <row r="38" spans="1:4" ht="31.5">
      <c r="A38" s="35" t="s">
        <v>44</v>
      </c>
      <c r="B38" s="14" t="s">
        <v>28</v>
      </c>
      <c r="C38" s="14" t="s">
        <v>15</v>
      </c>
      <c r="D38" s="26">
        <f>289.9+28700</f>
        <v>28989.9</v>
      </c>
    </row>
    <row r="39" spans="1:4" ht="15.75">
      <c r="A39" s="21" t="s">
        <v>17</v>
      </c>
      <c r="B39" s="22" t="s">
        <v>19</v>
      </c>
      <c r="C39" s="22" t="s">
        <v>13</v>
      </c>
      <c r="D39" s="29">
        <f>D40</f>
        <v>25000</v>
      </c>
    </row>
    <row r="40" spans="1:4" ht="15.75">
      <c r="A40" s="21" t="s">
        <v>18</v>
      </c>
      <c r="B40" s="22" t="s">
        <v>19</v>
      </c>
      <c r="C40" s="22" t="s">
        <v>14</v>
      </c>
      <c r="D40" s="29">
        <f>D41</f>
        <v>25000</v>
      </c>
    </row>
    <row r="41" spans="1:4" ht="47.25">
      <c r="A41" s="16" t="s">
        <v>30</v>
      </c>
      <c r="B41" s="15" t="s">
        <v>19</v>
      </c>
      <c r="C41" s="15" t="s">
        <v>14</v>
      </c>
      <c r="D41" s="30">
        <f>D42</f>
        <v>25000</v>
      </c>
    </row>
    <row r="42" spans="1:4" ht="47.25">
      <c r="A42" s="39" t="s">
        <v>45</v>
      </c>
      <c r="B42" s="15" t="s">
        <v>19</v>
      </c>
      <c r="C42" s="15" t="s">
        <v>14</v>
      </c>
      <c r="D42" s="33">
        <f>1325+23675</f>
        <v>25000</v>
      </c>
    </row>
    <row r="43" spans="1:4" ht="15.75">
      <c r="A43" s="2"/>
      <c r="B43" s="24"/>
      <c r="C43" s="2"/>
      <c r="D43" s="24"/>
    </row>
    <row r="44" spans="1:4" ht="15.75">
      <c r="A44" s="23"/>
      <c r="B44" s="24"/>
      <c r="C44" s="24"/>
      <c r="D44" s="24"/>
    </row>
    <row r="45" spans="1:4" ht="15.75">
      <c r="A45" s="23"/>
      <c r="B45" s="24"/>
      <c r="C45" s="2"/>
      <c r="D45" s="24"/>
    </row>
    <row r="46" spans="1:4" ht="17.25" customHeight="1">
      <c r="A46" s="7"/>
      <c r="B46" s="8"/>
      <c r="C46" s="6"/>
      <c r="D46" s="8"/>
    </row>
  </sheetData>
  <sheetProtection/>
  <mergeCells count="4">
    <mergeCell ref="B3:D3"/>
    <mergeCell ref="B4:D4"/>
    <mergeCell ref="A1:D1"/>
    <mergeCell ref="A2:D2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Документы</cp:lastModifiedBy>
  <cp:lastPrinted>2014-11-13T01:51:34Z</cp:lastPrinted>
  <dcterms:created xsi:type="dcterms:W3CDTF">1996-10-08T23:32:33Z</dcterms:created>
  <dcterms:modified xsi:type="dcterms:W3CDTF">2014-12-23T00:23:19Z</dcterms:modified>
  <cp:category/>
  <cp:version/>
  <cp:contentType/>
  <cp:contentStatus/>
</cp:coreProperties>
</file>